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PaperJSX"/>
  <sheets>
    <sheet name="Cap Table" sheetId="1" r:id="rId1"/>
    <sheet name="Financing History" sheetId="2" r:id="rId2"/>
  </sheets>
  <definedNames>
    <definedName name="_xlnm.Print_Area" localSheetId="0">'Cap Table'!$A$1:$I$21</definedName>
    <definedName name="_xlnm.Print_Titles" localSheetId="0">'Cap Table'!$3:$3</definedName>
    <definedName name="_xlnm.Print_Area" localSheetId="1">'Financing History'!$A$1:$F$9</definedName>
    <definedName name="_xlnm.Print_Titles" localSheetId="1">'Financing History'!$2:$2</definedName>
  </definedNames>
</workbook>
</file>

<file path=xl/sharedStrings.xml><?xml version="1.0" encoding="utf-8"?>
<sst xmlns="http://schemas.openxmlformats.org/spreadsheetml/2006/main" count="69" uniqueCount="50">
  <si>
    <t>Lumenal Bio, Inc. — Capitalization Table (Post-Series B)</t>
  </si>
  <si>
    <t>As of June 30, 2026 · Reflects Series B Preferred Stock Purchase Agreement closed 2026-05-14 · Prepared by Wilson &amp; Marsh LLP for the Board · Confidential</t>
  </si>
  <si>
    <t>Stakeholder</t>
  </si>
  <si>
    <t>Security</t>
  </si>
  <si>
    <t>Shares outstanding</t>
  </si>
  <si>
    <t>% Outstanding</t>
  </si>
  <si>
    <t>Options / RSUs</t>
  </si>
  <si>
    <t>Fully diluted shares</t>
  </si>
  <si>
    <t>% Fully diluted</t>
  </si>
  <si>
    <t>Capital invested</t>
  </si>
  <si>
    <t>Price / share</t>
  </si>
  <si>
    <t>COMMON STOCK</t>
  </si>
  <si>
    <t>Elena Vasquez (co-founder, CEO)</t>
  </si>
  <si>
    <t>Common</t>
  </si>
  <si>
    <t>—</t>
  </si>
  <si>
    <t>Daniel Cho (co-founder, CSO)</t>
  </si>
  <si>
    <t>Early employees (exercised)</t>
  </si>
  <si>
    <t>Total common stock</t>
  </si>
  <si>
    <t/>
  </si>
  <si>
    <t>PREFERRED STOCK</t>
  </si>
  <si>
    <t>Foundry Angels LLC</t>
  </si>
  <si>
    <t>Series Seed Preferred</t>
  </si>
  <si>
    <t>Cascade Seed Fund I, L.P.</t>
  </si>
  <si>
    <t>Meridian Ventures Fund III, L.P.</t>
  </si>
  <si>
    <t>Series A Preferred</t>
  </si>
  <si>
    <t>Bluestem Capital Partners</t>
  </si>
  <si>
    <t>Granite Peak Growth Fund II, L.P.</t>
  </si>
  <si>
    <t>Series B Preferred</t>
  </si>
  <si>
    <t>Meridian Ventures Fund III, L.P. (pro rata)</t>
  </si>
  <si>
    <t>Total preferred stock</t>
  </si>
  <si>
    <t>Total shares outstanding</t>
  </si>
  <si>
    <t>2023 EQUITY INCENTIVE PLAN (POOL: 2,100,000)</t>
  </si>
  <si>
    <t>Options granted and outstanding (weighted avg strike $0.87)</t>
  </si>
  <si>
    <t>Pool reserved and available for future grant</t>
  </si>
  <si>
    <t>TOTAL FULLY DILUTED SHARES</t>
  </si>
  <si>
    <t>Financing History</t>
  </si>
  <si>
    <t>Round</t>
  </si>
  <si>
    <t>Close date</t>
  </si>
  <si>
    <t>Shares issued</t>
  </si>
  <si>
    <t>Gross proceeds</t>
  </si>
  <si>
    <t>Incorporation — founders common</t>
  </si>
  <si>
    <t>2022-03-08</t>
  </si>
  <si>
    <t>Series Seed</t>
  </si>
  <si>
    <t>2023-01-19</t>
  </si>
  <si>
    <t>Series A</t>
  </si>
  <si>
    <t>2024-06-27</t>
  </si>
  <si>
    <t>Series B</t>
  </si>
  <si>
    <t>2026-05-14</t>
  </si>
  <si>
    <t>Total capital raised (preferred rounds)</t>
  </si>
  <si>
    <t>Series B pre-money valuation $51.3M; post-money $62.6M ($3.31/share x 18,925,000 fully diluted shares). Option pool expanded to 2,100,000 shares pre-close.</t>
  </si>
</sst>
</file>

<file path=xl/styles.xml><?xml version="1.0" encoding="utf-8"?>
<styleSheet xmlns="http://schemas.openxmlformats.org/spreadsheetml/2006/main">
  <numFmts count="2">
    <numFmt numFmtId="164" formatCode="$0.0000"/>
    <numFmt numFmtId="165" formatCode="$#,##0"/>
  </numFmts>
  <fonts count="7">
    <font>
      <sz val="11"/>
      <color theme="1"/>
      <name val="Calibri"/>
      <family val="2"/>
      <scheme val="minor"/>
    </font>
    <font>
      <b/>
      <sz val="14"/>
      <color rgb="FFFFFFFF"/>
      <name val="Calibri"/>
    </font>
    <font>
      <i/>
      <sz val="9"/>
      <color rgb="FF595959"/>
      <name val="Calibri"/>
    </font>
    <font>
      <b/>
      <sz val="10"/>
      <name val="Calibri"/>
    </font>
    <font>
      <b/>
      <sz val="10"/>
      <color rgb="FF1F3864"/>
      <name val="Calibri"/>
    </font>
    <font>
      <sz val="10"/>
      <name val="Calibri"/>
    </font>
    <font>
      <b/>
      <sz val="12"/>
      <color rgb="FFFFFFFF"/>
      <name val="Calibri"/>
    </font>
  </fonts>
  <fills count="5">
    <fill>
      <patternFill patternType="none"/>
    </fill>
    <fill>
      <patternFill patternType="gray125"/>
    </fill>
    <fill>
      <patternFill patternType="solid">
        <fgColor rgb="FF1F3864"/>
      </patternFill>
    </fill>
    <fill>
      <patternFill patternType="solid">
        <fgColor rgb="FFD9E2F3"/>
      </patternFill>
    </fill>
    <fill>
      <patternFill patternType="solid">
        <fgColor rgb="FFF2F2F2"/>
      </patternFill>
    </fill>
  </fills>
  <borders count="4">
    <border/>
    <border>
      <bottom style="medium">
        <color rgb="FF1F3864"/>
      </bottom>
    </border>
    <border>
      <top style="thin">
        <color rgb="FF1F3864"/>
      </top>
    </border>
    <border>
      <top style="double">
        <color rgb="FF1F3864"/>
      </top>
    </border>
  </borders>
  <cellStyleXfs count="1">
    <xf numFmtId="0" fontId="0" fillId="0" borderId="0"/>
  </cellStyleXfs>
  <cellXfs count="28">
    <xf numFmtId="0" fontId="0" fillId="0" borderId="0"/>
    <xf numFmtId="0" fontId="1" fillId="2" borderId="0">
      <alignment horizontal="left" vertical="center" indent="1"/>
    </xf>
    <xf numFmtId="0" fontId="2" fillId="0" borderId="0">
      <alignment horizontal="left" indent="1"/>
    </xf>
    <xf numFmtId="0" fontId="3" fillId="3" borderId="1">
      <alignment horizontal="left" vertical="center" wrapText="1"/>
    </xf>
    <xf numFmtId="0" fontId="3" fillId="3" borderId="1">
      <alignment horizontal="right" vertical="center" wrapText="1"/>
    </xf>
    <xf numFmtId="0" fontId="4" fillId="4" borderId="0"/>
    <xf numFmtId="0" fontId="5" fillId="0" borderId="0">
      <alignment indent="1"/>
    </xf>
    <xf numFmtId="0" fontId="5" fillId="0" borderId="0"/>
    <xf numFmtId="3" fontId="5" fillId="0" borderId="0"/>
    <xf numFmtId="10" fontId="5" fillId="0" borderId="0"/>
    <xf numFmtId="0" fontId="5" fillId="0" borderId="0">
      <alignment horizontal="right"/>
    </xf>
    <xf numFmtId="164" fontId="5" fillId="0" borderId="0"/>
    <xf numFmtId="0" fontId="3" fillId="0" borderId="2"/>
    <xf numFmtId="0" fontId="0" fillId="0" borderId="2"/>
    <xf numFmtId="3" fontId="3" fillId="0" borderId="2"/>
    <xf numFmtId="10" fontId="3" fillId="0" borderId="2"/>
    <xf numFmtId="165" fontId="5" fillId="0" borderId="0"/>
    <xf numFmtId="165" fontId="3" fillId="0" borderId="2"/>
    <xf numFmtId="0" fontId="3" fillId="3" borderId="2"/>
    <xf numFmtId="3" fontId="3" fillId="3" borderId="2"/>
    <xf numFmtId="10" fontId="3" fillId="3" borderId="2"/>
    <xf numFmtId="165" fontId="3" fillId="3" borderId="2"/>
    <xf numFmtId="0" fontId="3" fillId="3" borderId="3"/>
    <xf numFmtId="0" fontId="0" fillId="0" borderId="3"/>
    <xf numFmtId="3" fontId="3" fillId="3" borderId="3"/>
    <xf numFmtId="10" fontId="3" fillId="3" borderId="3"/>
    <xf numFmtId="165" fontId="3" fillId="3" borderId="3"/>
    <xf numFmtId="0" fontId="6" fillId="2" borderId="0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9D18E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Malgun Gothic"/>
        <a:font script="Hans" typeface="DengXian Light"/>
        <a:font script="Hant" typeface="PMingLiU"/>
        <a:font script="Arab" typeface="Times New Roman"/>
        <a:font script="Hebr" typeface="Times New Roman"/>
        <a:font script="Thai" typeface="Angsana New"/>
        <a:font script="Deva" typeface="Mangal"/>
      </a:majorFont>
      <a:minorFont>
        <a:latin typeface="Calibri" panose="020F0502020204030204"/>
        <a:ea typeface=""/>
        <a:cs typeface=""/>
        <a:font script="Jpan" typeface="Yu Gothic"/>
        <a:font script="Hang" typeface="Malgun Gothic"/>
        <a:font script="Hans" typeface="DengXian"/>
        <a:font script="Hant" typeface="PMingLiU"/>
        <a:font script="Arab" typeface="Arial"/>
        <a:font script="Hebr" typeface="Arial"/>
        <a:font script="Thai" typeface="Cordia New"/>
        <a:font script="Deva" typeface="Mang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lumMod val="102000"/>
                <a:satMod val="130000"/>
              </a:schemeClr>
            </a:gs>
            <a:gs pos="100000">
              <a:schemeClr val="phClr">
                <a:shade val="90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1"/>
  <sheetViews>
    <sheetView workbookViewId="0" tabSelected="1">
      <pane xSplit="1" ySplit="3" topLeftCell="B4" activePane="bottomRight" state="frozen"/>
      <selection pane="bottomRight" activeCell="B4" sqref="B4"/>
    </sheetView>
  </sheetViews>
  <sheetFormatPr defaultRowHeight="18.95575221238938" defaultColWidth="8.43"/>
  <cols>
    <col min="1" max="1" width="34" customWidth="1"/>
    <col min="2" max="2" width="16" customWidth="1"/>
    <col min="3" max="3" width="14" customWidth="1"/>
    <col min="4" max="4" width="12" customWidth="1"/>
    <col min="5" max="5" width="13" customWidth="1"/>
    <col min="6" max="6" width="14" customWidth="1"/>
    <col min="7" max="7" width="12" customWidth="1"/>
    <col min="8" max="8" width="14" customWidth="1"/>
    <col min="9" max="9" width="11" customWidth="1"/>
  </cols>
  <sheetData>
    <row r="1" ht="32.856637168141596" customHeight="1">
      <c r="A1" t="s" s="1">
        <v>0</v>
      </c>
    </row>
    <row r="2">
      <c r="A2" t="s" s="2">
        <v>1</v>
      </c>
    </row>
    <row r="3">
      <c r="A3" t="s" s="3">
        <v>2</v>
      </c>
      <c r="B3" t="s" s="3">
        <v>3</v>
      </c>
      <c r="C3" t="s" s="4">
        <v>4</v>
      </c>
      <c r="D3" t="s" s="4">
        <v>5</v>
      </c>
      <c r="E3" t="s" s="4">
        <v>6</v>
      </c>
      <c r="F3" t="s" s="4">
        <v>7</v>
      </c>
      <c r="G3" t="s" s="4">
        <v>8</v>
      </c>
      <c r="H3" t="s" s="4">
        <v>9</v>
      </c>
      <c r="I3" t="s" s="4">
        <v>10</v>
      </c>
    </row>
    <row r="4">
      <c r="A4" t="s" s="5">
        <v>11</v>
      </c>
    </row>
    <row r="5">
      <c r="A5" t="s" s="6">
        <v>12</v>
      </c>
      <c r="B5" t="s" s="7">
        <v>13</v>
      </c>
      <c r="C5" s="8">
        <v>3200000</v>
      </c>
      <c r="D5" s="9">
        <f>C5/C$17</f>
      </c>
      <c r="E5" s="8">
        <v>0</v>
      </c>
      <c r="F5" s="8">
        <f>C5+E5</f>
      </c>
      <c r="G5" s="9">
        <f>F5/F$21</f>
      </c>
      <c r="H5" t="s" s="10">
        <v>14</v>
      </c>
      <c r="I5" s="11">
        <v>0.0001</v>
      </c>
    </row>
    <row r="6">
      <c r="A6" t="s" s="6">
        <v>15</v>
      </c>
      <c r="B6" t="s" s="7">
        <v>13</v>
      </c>
      <c r="C6" s="8">
        <v>2800000</v>
      </c>
      <c r="D6" s="9">
        <f>C6/C$17</f>
      </c>
      <c r="E6" s="8">
        <v>0</v>
      </c>
      <c r="F6" s="8">
        <f>C6+E6</f>
      </c>
      <c r="G6" s="9">
        <f>F6/F$21</f>
      </c>
      <c r="H6" t="s" s="10">
        <v>14</v>
      </c>
      <c r="I6" s="11">
        <v>0.0001</v>
      </c>
    </row>
    <row r="7">
      <c r="A7" t="s" s="6">
        <v>16</v>
      </c>
      <c r="B7" t="s" s="7">
        <v>13</v>
      </c>
      <c r="C7" s="8">
        <v>450000</v>
      </c>
      <c r="D7" s="9">
        <f>C7/C$17</f>
      </c>
      <c r="E7" s="8">
        <v>0</v>
      </c>
      <c r="F7" s="8">
        <f>C7+E7</f>
      </c>
      <c r="G7" s="9">
        <f>F7/F$21</f>
      </c>
      <c r="H7" t="s" s="10">
        <v>14</v>
      </c>
      <c r="I7" t="s" s="10">
        <v>14</v>
      </c>
    </row>
    <row r="8">
      <c r="A8" t="s" s="12">
        <v>17</v>
      </c>
      <c r="B8" s="13"/>
      <c r="C8" s="14">
        <f>SUM(C5:C7)</f>
      </c>
      <c r="D8" s="15">
        <f>C8/C$17</f>
      </c>
      <c r="E8" s="14">
        <f>SUM(E5:E7)</f>
      </c>
      <c r="F8" s="14">
        <f>C8+E8</f>
      </c>
      <c r="G8" s="15">
        <f>F8/F$21</f>
      </c>
      <c r="H8" t="s" s="14">
        <v>18</v>
      </c>
      <c r="I8" t="s" s="14">
        <v>18</v>
      </c>
    </row>
    <row r="9">
      <c r="A9" t="s" s="5">
        <v>19</v>
      </c>
    </row>
    <row r="10">
      <c r="A10" t="s" s="6">
        <v>20</v>
      </c>
      <c r="B10" t="s" s="7">
        <v>21</v>
      </c>
      <c r="C10" s="8">
        <v>1850000</v>
      </c>
      <c r="D10" s="9">
        <f>C10/C$17</f>
      </c>
      <c r="E10" s="8">
        <v>0</v>
      </c>
      <c r="F10" s="8">
        <f>C10+E10</f>
      </c>
      <c r="G10" s="9">
        <f>F10/F$21</f>
      </c>
      <c r="H10" s="16">
        <v>999000</v>
      </c>
      <c r="I10" s="11">
        <v>0.54</v>
      </c>
    </row>
    <row r="11">
      <c r="A11" t="s" s="6">
        <v>22</v>
      </c>
      <c r="B11" t="s" s="7">
        <v>21</v>
      </c>
      <c r="C11" s="8">
        <v>925000</v>
      </c>
      <c r="D11" s="9">
        <f>C11/C$17</f>
      </c>
      <c r="E11" s="8">
        <v>0</v>
      </c>
      <c r="F11" s="8">
        <f>C11+E11</f>
      </c>
      <c r="G11" s="9">
        <f>F11/F$21</f>
      </c>
      <c r="H11" s="16">
        <v>499500</v>
      </c>
      <c r="I11" s="11">
        <v>0.54</v>
      </c>
    </row>
    <row r="12">
      <c r="A12" t="s" s="6">
        <v>23</v>
      </c>
      <c r="B12" t="s" s="7">
        <v>24</v>
      </c>
      <c r="C12" s="8">
        <v>3150000</v>
      </c>
      <c r="D12" s="9">
        <f>C12/C$17</f>
      </c>
      <c r="E12" s="8">
        <v>0</v>
      </c>
      <c r="F12" s="8">
        <f>C12+E12</f>
      </c>
      <c r="G12" s="9">
        <f>F12/F$21</f>
      </c>
      <c r="H12" s="16">
        <v>5103000</v>
      </c>
      <c r="I12" s="11">
        <v>1.62</v>
      </c>
    </row>
    <row r="13">
      <c r="A13" t="s" s="6">
        <v>25</v>
      </c>
      <c r="B13" t="s" s="7">
        <v>24</v>
      </c>
      <c r="C13" s="8">
        <v>1050000</v>
      </c>
      <c r="D13" s="9">
        <f>C13/C$17</f>
      </c>
      <c r="E13" s="8">
        <v>0</v>
      </c>
      <c r="F13" s="8">
        <f>C13+E13</f>
      </c>
      <c r="G13" s="9">
        <f>F13/F$21</f>
      </c>
      <c r="H13" s="16">
        <v>1701000</v>
      </c>
      <c r="I13" s="11">
        <v>1.62</v>
      </c>
    </row>
    <row r="14">
      <c r="A14" t="s" s="6">
        <v>26</v>
      </c>
      <c r="B14" t="s" s="7">
        <v>27</v>
      </c>
      <c r="C14" s="8">
        <v>2720000</v>
      </c>
      <c r="D14" s="9">
        <f>C14/C$17</f>
      </c>
      <c r="E14" s="8">
        <v>0</v>
      </c>
      <c r="F14" s="8">
        <f>C14+E14</f>
      </c>
      <c r="G14" s="9">
        <f>F14/F$21</f>
      </c>
      <c r="H14" s="16">
        <v>9003200</v>
      </c>
      <c r="I14" s="11">
        <v>3.31</v>
      </c>
    </row>
    <row r="15">
      <c r="A15" t="s" s="6">
        <v>28</v>
      </c>
      <c r="B15" t="s" s="7">
        <v>27</v>
      </c>
      <c r="C15" s="8">
        <v>680000</v>
      </c>
      <c r="D15" s="9">
        <f>C15/C$17</f>
      </c>
      <c r="E15" s="8">
        <v>0</v>
      </c>
      <c r="F15" s="8">
        <f>C15+E15</f>
      </c>
      <c r="G15" s="9">
        <f>F15/F$21</f>
      </c>
      <c r="H15" s="16">
        <v>2250800</v>
      </c>
      <c r="I15" s="11">
        <v>3.31</v>
      </c>
    </row>
    <row r="16">
      <c r="A16" t="s" s="12">
        <v>29</v>
      </c>
      <c r="B16" s="13"/>
      <c r="C16" s="14">
        <f>SUM(C10:C15)</f>
      </c>
      <c r="D16" s="15">
        <f>C16/C$17</f>
      </c>
      <c r="E16" s="14">
        <f>SUM(E10:E15)</f>
      </c>
      <c r="F16" s="14">
        <f>C16+E16</f>
      </c>
      <c r="G16" s="15">
        <f>F16/F$21</f>
      </c>
      <c r="H16" s="17">
        <f>SUM(H10:H15)</f>
      </c>
      <c r="I16" t="s" s="14">
        <v>18</v>
      </c>
    </row>
    <row r="17">
      <c r="A17" t="s" s="18">
        <v>30</v>
      </c>
      <c r="B17" s="13"/>
      <c r="C17" s="19">
        <f>C8+C16</f>
      </c>
      <c r="D17" s="20">
        <f>C17/C$17</f>
      </c>
      <c r="E17" s="19">
        <f>E8+E16</f>
      </c>
      <c r="F17" s="19">
        <f>C17+E17</f>
      </c>
      <c r="G17" s="20">
        <f>F17/F$21</f>
      </c>
      <c r="H17" s="21">
        <f>H16</f>
      </c>
      <c r="I17" t="s" s="19">
        <v>18</v>
      </c>
    </row>
    <row r="18">
      <c r="A18" t="s" s="5">
        <v>31</v>
      </c>
    </row>
    <row r="19">
      <c r="A19" t="s" s="6">
        <v>32</v>
      </c>
      <c r="E19" s="8">
        <v>1240000</v>
      </c>
      <c r="F19" s="8">
        <f>SUM(C19,E19)</f>
      </c>
      <c r="G19" s="9">
        <f>F19/F$21</f>
      </c>
    </row>
    <row r="20">
      <c r="A20" t="s" s="6">
        <v>33</v>
      </c>
      <c r="E20" s="8">
        <v>860000</v>
      </c>
      <c r="F20" s="8">
        <f>SUM(C20,E20)</f>
      </c>
      <c r="G20" s="9">
        <f>F20/F$21</f>
      </c>
    </row>
    <row r="21">
      <c r="A21" t="s" s="22">
        <v>34</v>
      </c>
      <c r="B21" s="23"/>
      <c r="C21" s="24">
        <f>C17</f>
      </c>
      <c r="D21" t="s" s="24">
        <v>18</v>
      </c>
      <c r="E21" s="24">
        <f>E17+E19+E20</f>
      </c>
      <c r="F21" s="24">
        <f>C21+E21</f>
      </c>
      <c r="G21" s="25">
        <f>F21/F21</f>
      </c>
      <c r="H21" s="26">
        <f>H17</f>
      </c>
      <c r="I21" t="s" s="24">
        <v>18</v>
      </c>
    </row>
  </sheetData>
  <mergeCells count="8">
    <mergeCell ref="A8:B8"/>
    <mergeCell ref="A16:B16"/>
    <mergeCell ref="A17:B17"/>
    <mergeCell ref="A19:B19"/>
    <mergeCell ref="A20:B20"/>
    <mergeCell ref="A21:B21"/>
    <mergeCell ref="A1:I1"/>
    <mergeCell ref="A2:I2"/>
  </mergeCells>
  <pageSetup orientation="landscape" fitToWidth="1" fitToHeight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9"/>
  <sheetViews>
    <sheetView workbookViewId="0">
      <pane ySplit="2" topLeftCell="A3" activePane="bottomLeft" state="frozen"/>
      <selection pane="bottomLeft" activeCell="A3" sqref="A3"/>
    </sheetView>
  </sheetViews>
  <sheetFormatPr defaultRowHeight="25.31808917197452" defaultColWidth="8.43"/>
  <cols>
    <col min="1" max="1" width="34" customWidth="1"/>
    <col min="2" max="2" width="12" customWidth="1"/>
    <col min="3" max="3" width="22" customWidth="1"/>
    <col min="4" max="4" width="13" customWidth="1"/>
    <col min="5" max="5" width="11" customWidth="1"/>
    <col min="6" max="6" width="14" customWidth="1"/>
  </cols>
  <sheetData>
    <row r="1" ht="40.50894267515923" customHeight="1">
      <c r="A1" t="s" s="27">
        <v>35</v>
      </c>
    </row>
    <row r="2">
      <c r="A2" t="s" s="3">
        <v>36</v>
      </c>
      <c r="B2" t="s" s="3">
        <v>37</v>
      </c>
      <c r="C2" t="s" s="3">
        <v>3</v>
      </c>
      <c r="D2" t="s" s="4">
        <v>38</v>
      </c>
      <c r="E2" t="s" s="4">
        <v>10</v>
      </c>
      <c r="F2" t="s" s="4">
        <v>39</v>
      </c>
    </row>
    <row r="3">
      <c r="A3" t="s" s="7">
        <v>40</v>
      </c>
      <c r="B3" t="s" s="7">
        <v>41</v>
      </c>
      <c r="C3" t="s" s="7">
        <v>13</v>
      </c>
      <c r="D3" s="8">
        <v>6000000</v>
      </c>
      <c r="E3" s="11">
        <v>0.0001</v>
      </c>
      <c r="F3" s="16">
        <v>600</v>
      </c>
    </row>
    <row r="4">
      <c r="A4" t="s" s="7">
        <v>42</v>
      </c>
      <c r="B4" t="s" s="7">
        <v>43</v>
      </c>
      <c r="C4" t="s" s="7">
        <v>21</v>
      </c>
      <c r="D4" s="8">
        <v>2775000</v>
      </c>
      <c r="E4" s="11">
        <v>0.54</v>
      </c>
      <c r="F4" s="16">
        <v>1498500</v>
      </c>
    </row>
    <row r="5">
      <c r="A5" t="s" s="7">
        <v>44</v>
      </c>
      <c r="B5" t="s" s="7">
        <v>45</v>
      </c>
      <c r="C5" t="s" s="7">
        <v>24</v>
      </c>
      <c r="D5" s="8">
        <v>4200000</v>
      </c>
      <c r="E5" s="11">
        <v>1.62</v>
      </c>
      <c r="F5" s="16">
        <v>6804000</v>
      </c>
    </row>
    <row r="6">
      <c r="A6" t="s" s="7">
        <v>46</v>
      </c>
      <c r="B6" t="s" s="7">
        <v>47</v>
      </c>
      <c r="C6" t="s" s="7">
        <v>27</v>
      </c>
      <c r="D6" s="8">
        <v>3400000</v>
      </c>
      <c r="E6" s="11">
        <v>3.31</v>
      </c>
      <c r="F6" s="16">
        <v>11254000</v>
      </c>
    </row>
    <row r="7">
      <c r="A7" t="s" s="12">
        <v>48</v>
      </c>
      <c r="B7" s="13"/>
      <c r="C7" s="13"/>
      <c r="D7" s="13"/>
      <c r="E7" s="13"/>
      <c r="F7" s="17">
        <f>SUM(F4:F6)</f>
      </c>
    </row>
    <row r="9">
      <c r="A9" t="s" s="2">
        <v>49</v>
      </c>
    </row>
  </sheetData>
  <mergeCells count="3">
    <mergeCell ref="A7:E7"/>
    <mergeCell ref="A1:F1"/>
    <mergeCell ref="A9:F9"/>
  </mergeCells>
  <pageSetup paperSize="11" orientation="landscape" fitToWidth="1" fitToHeigh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PaperJSX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Cap Table</vt:lpstr>
      <vt:lpstr>Financing History</vt:lpstr>
    </vt:vector>
  </TitlesOfParts>
  <Company>Lumenal Bio, Inc.</Company>
  <LinksUpToDate>false</LinksUpToDate>
  <SharedDoc>false</SharedDoc>
  <HyperlinksChanged>false</HyperlinksChanged>
  <AppVersion>16.0000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Lumenal Bio — Cap Table Post-Series B</dc:title>
  <dc:creator>Wilson &amp; Marsh LLP</dc:creator>
  <cp:lastModifiedBy>Wilson &amp; Marsh LLP</cp:lastModifiedBy>
  <dc:description>Capitalization table as of June 30, 2026, post-Series B close.</dc:description>
  <dcterms:created xsi:type="dcterms:W3CDTF">2026-01-01T00:00:00Z</dcterms:created>
  <dcterms:modified xsi:type="dcterms:W3CDTF">2026-01-01T00:00:00Z</dcterms:modified>
</cp:coreProperties>
</file>